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135" windowHeight="11400" activeTab="0"/>
  </bookViews>
  <sheets>
    <sheet name="장애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<sst xmlns="http://schemas.openxmlformats.org/spreadsheetml/2006/main" count="99" uniqueCount="85">
  <si>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비교증감</t>
  </si>
  <si>
    <t>산출기초(원)</t>
  </si>
  <si>
    <t>비고</t>
  </si>
  <si>
    <t>관</t>
  </si>
  <si>
    <t>항</t>
  </si>
  <si>
    <t>목</t>
  </si>
  <si>
    <t>기타보조금</t>
  </si>
  <si>
    <t>(단위 : 천원)</t>
  </si>
  <si>
    <t>예산액</t>
  </si>
  <si>
    <t>결산액</t>
  </si>
  <si>
    <t>사업수입</t>
  </si>
  <si>
    <t>세입소계</t>
  </si>
  <si>
    <t>돌봄사회서비스</t>
  </si>
  <si>
    <t>잡수입</t>
  </si>
  <si>
    <t>기타잡수입</t>
  </si>
  <si>
    <t>이월금</t>
  </si>
  <si>
    <t>전년도이월금</t>
  </si>
  <si>
    <t>합계</t>
  </si>
  <si>
    <t>돌봄</t>
  </si>
  <si>
    <t>1.사무비</t>
  </si>
  <si>
    <t>1.인건비</t>
  </si>
  <si>
    <t>2.사회보험료</t>
  </si>
  <si>
    <t>3.퇴직적립금</t>
  </si>
  <si>
    <t>2.업무추진비</t>
  </si>
  <si>
    <t>1.기관운영비</t>
  </si>
  <si>
    <t>2.회의비</t>
  </si>
  <si>
    <t>회의비</t>
  </si>
  <si>
    <t>3.운영비</t>
  </si>
  <si>
    <t>1.여비교통비</t>
  </si>
  <si>
    <t>여비교통비</t>
  </si>
  <si>
    <t>2.수용비및수수료</t>
  </si>
  <si>
    <t>3.공공요금</t>
  </si>
  <si>
    <t>4.제세공과금</t>
  </si>
  <si>
    <t>2.사업비</t>
  </si>
  <si>
    <t>1.사업비</t>
  </si>
  <si>
    <t>1.차량비</t>
  </si>
  <si>
    <t>차량비</t>
  </si>
  <si>
    <t>2,기타운영비</t>
  </si>
  <si>
    <t>기타운영비</t>
  </si>
  <si>
    <t>2.교육비</t>
  </si>
  <si>
    <t>1.교육비</t>
  </si>
  <si>
    <t>교육비</t>
  </si>
  <si>
    <t>3.전출금</t>
  </si>
  <si>
    <t>1.전출금</t>
  </si>
  <si>
    <t>전출금</t>
  </si>
  <si>
    <t>3.재산조성비</t>
  </si>
  <si>
    <t>1.시설비</t>
  </si>
  <si>
    <t>1.장비비</t>
  </si>
  <si>
    <t>장비비</t>
  </si>
  <si>
    <t>2.시설비</t>
  </si>
  <si>
    <t>4.예비비</t>
  </si>
  <si>
    <t>1.예비비</t>
  </si>
  <si>
    <t xml:space="preserve">예비비 : ×1식 = </t>
  </si>
  <si>
    <t>5.이월금</t>
  </si>
  <si>
    <t>1.이월금</t>
  </si>
  <si>
    <t>2.보조금 반납</t>
  </si>
  <si>
    <t xml:space="preserve">보조금 반납 예정액 </t>
  </si>
  <si>
    <t>2019년도 장애활동서비스 결산서(강릉자활종합돌봄센터)</t>
  </si>
  <si>
    <t>장애활동지원</t>
  </si>
  <si>
    <t>보조금</t>
  </si>
  <si>
    <t>시도보조금</t>
  </si>
  <si>
    <t>보조금</t>
  </si>
  <si>
    <t xml:space="preserve">이월사업비 :96,064,165×1식 = </t>
  </si>
  <si>
    <t xml:space="preserve">장애활동지원사업비 :1,646,293,010×1식 = </t>
  </si>
  <si>
    <t xml:space="preserve">잡수입 :401,629×1식 = </t>
  </si>
  <si>
    <t>시도보조금 :114,184,360×1식 =</t>
  </si>
  <si>
    <t>기타보조금:55,572,700×1식 =</t>
  </si>
  <si>
    <t xml:space="preserve">전담관리자 급여 :66,708,000×1식 = </t>
  </si>
  <si>
    <t>수용비및수수료</t>
  </si>
  <si>
    <t>공공요금</t>
  </si>
  <si>
    <t>제세공과금</t>
  </si>
  <si>
    <t xml:space="preserve">사회보험료 : 105,099,590×1식 </t>
  </si>
  <si>
    <t>퇴직적립금: 114,978,160×1식 =</t>
  </si>
  <si>
    <t xml:space="preserve">기관운영비 :625,380×1식 = </t>
  </si>
  <si>
    <t>각종 회의 다과비 : 4,331,500×1식 =</t>
  </si>
  <si>
    <t>여비교통비 : 502,600×1식 =</t>
  </si>
  <si>
    <t xml:space="preserve">수용비 및 수수료 :6,717,934×1식 = </t>
  </si>
  <si>
    <t>공공요금:9.044,470×1식 =</t>
  </si>
  <si>
    <t>제세공과금: 3,149,800원×1식 =</t>
  </si>
  <si>
    <t xml:space="preserve">차량비 :1,668,047×1식 = </t>
  </si>
  <si>
    <t xml:space="preserve">기타운영비 :17,878,103×1식 = </t>
  </si>
  <si>
    <t xml:space="preserve">교육비 : 3,748,000×1식 = </t>
  </si>
  <si>
    <t xml:space="preserve">장비비 : 230,000×1식 = </t>
  </si>
  <si>
    <t xml:space="preserve">제공인력 급여 :1,344,185,309×1식 = </t>
  </si>
  <si>
    <t xml:space="preserve">이월금 :233,648,971×1식 =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</si>
</sst>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0_ "/>
    <numFmt numFmtId="180" formatCode="[$-412]yyyy&quot;년&quot;\ m&quot;월&quot;\ d&quot;일&quot;\ dddd"/>
    <numFmt numFmtId="181" formatCode="[$-412]AM/PM\ h:mm:ss"/>
  </numFmts>
  <fonts count="42">
    <font>
      <sz val="10"/>
      <color indexed="8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b/>
      <sz val="16"/>
      <color indexed="8"/>
      <name val="바탕체"/>
      <family val="1"/>
    </font>
    <font>
      <sz val="9"/>
      <color indexed="8"/>
      <name val="바탕체"/>
      <family val="1"/>
    </font>
    <font>
      <sz val="10"/>
      <color indexed="8"/>
      <name val="돋움"/>
      <family val="3"/>
    </font>
    <font>
      <sz val="8"/>
      <color indexed="8"/>
      <name val="바탕체"/>
      <family val="1"/>
    </font>
    <font>
      <sz val="10"/>
      <color indexed="8"/>
      <name val="바탕체"/>
      <family val="1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5" fillId="0" borderId="0">
      <alignment vertical="center"/>
      <protection/>
    </xf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1" fontId="0" fillId="0" borderId="0" xfId="48" applyFont="1" applyAlignment="1">
      <alignment/>
    </xf>
    <xf numFmtId="41" fontId="5" fillId="0" borderId="0" xfId="48" applyFont="1" applyAlignment="1">
      <alignment/>
    </xf>
    <xf numFmtId="41" fontId="0" fillId="0" borderId="0" xfId="0" applyNumberFormat="1" applyAlignment="1">
      <alignment/>
    </xf>
    <xf numFmtId="41" fontId="7" fillId="33" borderId="18" xfId="48" applyFont="1" applyFill="1" applyBorder="1" applyAlignment="1">
      <alignment vertical="center"/>
    </xf>
    <xf numFmtId="49" fontId="7" fillId="0" borderId="19" xfId="0" applyNumberFormat="1" applyFont="1" applyBorder="1" applyAlignment="1">
      <alignment horizontal="left" vertical="center"/>
    </xf>
    <xf numFmtId="177" fontId="7" fillId="0" borderId="18" xfId="0" applyNumberFormat="1" applyFont="1" applyFill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177" fontId="7" fillId="0" borderId="21" xfId="0" applyNumberFormat="1" applyFont="1" applyFill="1" applyBorder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right" vertical="center"/>
    </xf>
    <xf numFmtId="49" fontId="7" fillId="0" borderId="23" xfId="0" applyNumberFormat="1" applyFont="1" applyBorder="1" applyAlignment="1">
      <alignment horizontal="left" vertical="center"/>
    </xf>
    <xf numFmtId="49" fontId="7" fillId="33" borderId="24" xfId="0" applyNumberFormat="1" applyFont="1" applyFill="1" applyBorder="1" applyAlignment="1">
      <alignment horizontal="right" vertical="center"/>
    </xf>
    <xf numFmtId="49" fontId="7" fillId="0" borderId="25" xfId="0" applyNumberFormat="1" applyFont="1" applyBorder="1" applyAlignment="1">
      <alignment horizontal="left" vertical="center"/>
    </xf>
    <xf numFmtId="49" fontId="7" fillId="33" borderId="18" xfId="0" applyNumberFormat="1" applyFont="1" applyFill="1" applyBorder="1" applyAlignment="1">
      <alignment horizontal="righ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177" fontId="7" fillId="33" borderId="18" xfId="0" applyNumberFormat="1" applyFont="1" applyFill="1" applyBorder="1" applyAlignment="1">
      <alignment vertical="center"/>
    </xf>
    <xf numFmtId="49" fontId="7" fillId="0" borderId="27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176" fontId="7" fillId="33" borderId="18" xfId="0" applyNumberFormat="1" applyFont="1" applyFill="1" applyBorder="1" applyAlignment="1">
      <alignment vertical="center"/>
    </xf>
    <xf numFmtId="49" fontId="7" fillId="0" borderId="29" xfId="0" applyNumberFormat="1" applyFont="1" applyBorder="1" applyAlignment="1">
      <alignment horizontal="left" vertical="center"/>
    </xf>
    <xf numFmtId="176" fontId="7" fillId="33" borderId="24" xfId="0" applyNumberFormat="1" applyFont="1" applyFill="1" applyBorder="1" applyAlignment="1">
      <alignment horizontal="right" vertical="center"/>
    </xf>
    <xf numFmtId="176" fontId="7" fillId="33" borderId="18" xfId="0" applyNumberFormat="1" applyFont="1" applyFill="1" applyBorder="1" applyAlignment="1">
      <alignment horizontal="right" vertical="center"/>
    </xf>
    <xf numFmtId="176" fontId="7" fillId="33" borderId="22" xfId="0" applyNumberFormat="1" applyFont="1" applyFill="1" applyBorder="1" applyAlignment="1">
      <alignment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176" fontId="7" fillId="33" borderId="32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176" fontId="7" fillId="33" borderId="33" xfId="0" applyNumberFormat="1" applyFont="1" applyFill="1" applyBorder="1" applyAlignment="1">
      <alignment horizontal="right" vertical="center"/>
    </xf>
    <xf numFmtId="176" fontId="7" fillId="33" borderId="21" xfId="0" applyNumberFormat="1" applyFont="1" applyFill="1" applyBorder="1" applyAlignment="1">
      <alignment vertical="center"/>
    </xf>
    <xf numFmtId="49" fontId="7" fillId="0" borderId="34" xfId="0" applyNumberFormat="1" applyFont="1" applyBorder="1" applyAlignment="1">
      <alignment horizontal="left" vertical="center"/>
    </xf>
    <xf numFmtId="177" fontId="7" fillId="33" borderId="21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49" fontId="7" fillId="0" borderId="2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76" fontId="7" fillId="33" borderId="19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9" fontId="7" fillId="33" borderId="19" xfId="43" applyFont="1" applyFill="1" applyBorder="1" applyAlignment="1">
      <alignment horizontal="center" vertical="center"/>
    </xf>
    <xf numFmtId="9" fontId="7" fillId="0" borderId="19" xfId="43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176" fontId="7" fillId="0" borderId="38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9" fontId="7" fillId="33" borderId="44" xfId="43" applyFont="1" applyFill="1" applyBorder="1" applyAlignment="1">
      <alignment horizontal="center" vertical="center"/>
    </xf>
    <xf numFmtId="9" fontId="7" fillId="33" borderId="24" xfId="43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9" fontId="7" fillId="34" borderId="10" xfId="43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9" fontId="7" fillId="33" borderId="11" xfId="43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176" fontId="7" fillId="33" borderId="47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9" fontId="7" fillId="33" borderId="10" xfId="43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52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176" fontId="7" fillId="33" borderId="27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left" vertical="center" wrapText="1"/>
    </xf>
    <xf numFmtId="9" fontId="7" fillId="33" borderId="47" xfId="43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176" fontId="7" fillId="33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 wrapText="1"/>
    </xf>
    <xf numFmtId="176" fontId="7" fillId="33" borderId="28" xfId="0" applyNumberFormat="1" applyFont="1" applyFill="1" applyBorder="1" applyAlignment="1">
      <alignment horizontal="center" vertical="center"/>
    </xf>
    <xf numFmtId="9" fontId="7" fillId="33" borderId="55" xfId="43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left" vertical="center" wrapText="1"/>
    </xf>
    <xf numFmtId="49" fontId="7" fillId="0" borderId="58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9" fontId="7" fillId="33" borderId="34" xfId="43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left" vertical="center" wrapText="1"/>
    </xf>
    <xf numFmtId="9" fontId="7" fillId="33" borderId="36" xfId="43" applyFont="1" applyFill="1" applyBorder="1" applyAlignment="1">
      <alignment horizontal="center" vertical="center"/>
    </xf>
    <xf numFmtId="9" fontId="7" fillId="33" borderId="18" xfId="43" applyFont="1" applyFill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9" fontId="7" fillId="33" borderId="53" xfId="43" applyFont="1" applyFill="1" applyBorder="1" applyAlignment="1">
      <alignment horizontal="center" vertical="center"/>
    </xf>
    <xf numFmtId="9" fontId="7" fillId="33" borderId="21" xfId="43" applyFont="1" applyFill="1" applyBorder="1" applyAlignment="1">
      <alignment horizontal="center" vertical="center"/>
    </xf>
    <xf numFmtId="176" fontId="7" fillId="33" borderId="45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5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0"/>
  <sheetViews>
    <sheetView tabSelected="1" zoomScalePageLayoutView="0" workbookViewId="0" topLeftCell="A1">
      <selection activeCell="P56" sqref="P56"/>
    </sheetView>
  </sheetViews>
  <sheetFormatPr defaultColWidth="9.140625" defaultRowHeight="12.75"/>
  <cols>
    <col min="1" max="1" width="14.8515625" style="0" customWidth="1"/>
    <col min="2" max="2" width="5.7109375" style="0" hidden="1" customWidth="1"/>
    <col min="3" max="3" width="15.28125" style="0" customWidth="1"/>
    <col min="4" max="4" width="5.421875" style="0" customWidth="1"/>
    <col min="5" max="5" width="14.7109375" style="0" customWidth="1"/>
    <col min="6" max="6" width="6.7109375" style="0" customWidth="1"/>
    <col min="7" max="7" width="4.140625" style="0" customWidth="1"/>
    <col min="8" max="8" width="6.7109375" style="0" customWidth="1"/>
    <col min="9" max="9" width="5.421875" style="0" customWidth="1"/>
    <col min="10" max="10" width="5.57421875" style="0" customWidth="1"/>
    <col min="11" max="11" width="2.00390625" style="0" customWidth="1"/>
    <col min="12" max="12" width="5.57421875" style="0" customWidth="1"/>
    <col min="13" max="13" width="30.7109375" style="0" customWidth="1"/>
    <col min="14" max="14" width="16.7109375" style="0" customWidth="1"/>
    <col min="15" max="15" width="6.28125" style="0" customWidth="1"/>
    <col min="16" max="16" width="13.00390625" style="0" customWidth="1"/>
    <col min="17" max="20" width="15.7109375" style="11" customWidth="1"/>
    <col min="21" max="21" width="11.140625" style="0" bestFit="1" customWidth="1"/>
    <col min="22" max="22" width="16.7109375" style="0" customWidth="1"/>
  </cols>
  <sheetData>
    <row r="1" ht="20.25" customHeight="1"/>
    <row r="2" spans="1:15" ht="33" customHeight="1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13.5" customHeight="1"/>
    <row r="4" spans="1:15" ht="17.25" customHeight="1">
      <c r="A4" s="47"/>
      <c r="B4" s="47"/>
      <c r="C4" s="47"/>
      <c r="D4" s="47"/>
      <c r="E4" s="47"/>
      <c r="F4" s="48" t="s">
        <v>7</v>
      </c>
      <c r="G4" s="48"/>
      <c r="H4" s="48"/>
      <c r="I4" s="48"/>
      <c r="J4" s="48"/>
      <c r="K4" s="48"/>
      <c r="L4" s="48"/>
      <c r="M4" s="48"/>
      <c r="N4" s="48"/>
      <c r="O4" s="48"/>
    </row>
    <row r="5" spans="1:19" ht="23.25" customHeight="1">
      <c r="A5" s="49"/>
      <c r="B5" s="49"/>
      <c r="C5" s="49"/>
      <c r="D5" s="49"/>
      <c r="E5" s="49"/>
      <c r="F5" s="50" t="s">
        <v>8</v>
      </c>
      <c r="G5" s="50"/>
      <c r="H5" s="50" t="s">
        <v>9</v>
      </c>
      <c r="I5" s="50"/>
      <c r="J5" s="49" t="s">
        <v>0</v>
      </c>
      <c r="K5" s="49"/>
      <c r="L5" s="49" t="s">
        <v>1</v>
      </c>
      <c r="M5" s="49"/>
      <c r="N5" s="49"/>
      <c r="O5" s="49" t="s">
        <v>2</v>
      </c>
      <c r="Q5" s="12"/>
      <c r="R5" s="12"/>
      <c r="S5" s="12">
        <f>Q7-Q16</f>
        <v>0</v>
      </c>
    </row>
    <row r="6" spans="1:15" ht="23.25" customHeight="1">
      <c r="A6" s="52" t="s">
        <v>3</v>
      </c>
      <c r="B6" s="52"/>
      <c r="C6" s="52" t="s">
        <v>4</v>
      </c>
      <c r="D6" s="52"/>
      <c r="E6" s="10" t="s">
        <v>5</v>
      </c>
      <c r="F6" s="51"/>
      <c r="G6" s="51"/>
      <c r="H6" s="51"/>
      <c r="I6" s="51"/>
      <c r="J6" s="52"/>
      <c r="K6" s="52"/>
      <c r="L6" s="49"/>
      <c r="M6" s="49"/>
      <c r="N6" s="49"/>
      <c r="O6" s="49"/>
    </row>
    <row r="7" spans="1:22" ht="23.25" customHeight="1">
      <c r="A7" s="64" t="s">
        <v>10</v>
      </c>
      <c r="B7" s="65"/>
      <c r="C7" s="53" t="s">
        <v>11</v>
      </c>
      <c r="D7" s="53"/>
      <c r="E7" s="53"/>
      <c r="F7" s="54">
        <f>F8+F9</f>
        <v>1610804</v>
      </c>
      <c r="G7" s="54"/>
      <c r="H7" s="54">
        <f>H8+H9+H10+H11</f>
        <v>1816452</v>
      </c>
      <c r="I7" s="54"/>
      <c r="J7" s="56">
        <f aca="true" t="shared" si="0" ref="J7:J12">H7/F7</f>
        <v>1.1276679223543025</v>
      </c>
      <c r="K7" s="56"/>
      <c r="L7" s="58"/>
      <c r="M7" s="59"/>
      <c r="N7" s="14"/>
      <c r="O7" s="2"/>
      <c r="Q7" s="11">
        <f>Q8+Q9+Q10+Q11+Q12</f>
        <v>1912515864</v>
      </c>
      <c r="V7" s="13"/>
    </row>
    <row r="8" spans="1:22" ht="23.25" customHeight="1">
      <c r="A8" s="66"/>
      <c r="B8" s="67"/>
      <c r="C8" s="53" t="s">
        <v>12</v>
      </c>
      <c r="D8" s="53"/>
      <c r="E8" s="15" t="s">
        <v>58</v>
      </c>
      <c r="F8" s="55">
        <v>1610304</v>
      </c>
      <c r="G8" s="55"/>
      <c r="H8" s="55">
        <v>1646293</v>
      </c>
      <c r="I8" s="55"/>
      <c r="J8" s="57">
        <f t="shared" si="0"/>
        <v>1.0223491961766225</v>
      </c>
      <c r="K8" s="57"/>
      <c r="L8" s="59" t="s">
        <v>63</v>
      </c>
      <c r="M8" s="59"/>
      <c r="N8" s="16">
        <v>1646293010</v>
      </c>
      <c r="O8" s="2"/>
      <c r="Q8" s="11">
        <v>1646293010</v>
      </c>
      <c r="V8" s="13"/>
    </row>
    <row r="9" spans="1:22" ht="23.25" customHeight="1">
      <c r="A9" s="70" t="s">
        <v>13</v>
      </c>
      <c r="B9" s="70"/>
      <c r="C9" s="70" t="s">
        <v>13</v>
      </c>
      <c r="D9" s="70"/>
      <c r="E9" s="17" t="s">
        <v>14</v>
      </c>
      <c r="F9" s="62">
        <v>500</v>
      </c>
      <c r="G9" s="62"/>
      <c r="H9" s="62">
        <v>402</v>
      </c>
      <c r="I9" s="62"/>
      <c r="J9" s="57">
        <f t="shared" si="0"/>
        <v>0.804</v>
      </c>
      <c r="K9" s="57"/>
      <c r="L9" s="59" t="s">
        <v>64</v>
      </c>
      <c r="M9" s="59"/>
      <c r="N9" s="16">
        <v>401629</v>
      </c>
      <c r="O9" s="2"/>
      <c r="Q9" s="11">
        <v>401629</v>
      </c>
      <c r="U9" s="11"/>
      <c r="V9" s="13"/>
    </row>
    <row r="10" spans="1:22" ht="23.25" customHeight="1">
      <c r="A10" s="70" t="s">
        <v>59</v>
      </c>
      <c r="B10" s="45"/>
      <c r="C10" s="64" t="s">
        <v>61</v>
      </c>
      <c r="D10" s="65"/>
      <c r="E10" s="17" t="s">
        <v>60</v>
      </c>
      <c r="F10" s="63">
        <v>149299</v>
      </c>
      <c r="G10" s="68"/>
      <c r="H10" s="63">
        <v>114184</v>
      </c>
      <c r="I10" s="68"/>
      <c r="J10" s="57">
        <f t="shared" si="0"/>
        <v>0.7648008359064695</v>
      </c>
      <c r="K10" s="57"/>
      <c r="L10" s="69" t="s">
        <v>65</v>
      </c>
      <c r="M10" s="58"/>
      <c r="N10" s="43">
        <v>114184360</v>
      </c>
      <c r="O10" s="2"/>
      <c r="Q10" s="11">
        <v>114184360</v>
      </c>
      <c r="U10" s="11"/>
      <c r="V10" s="13"/>
    </row>
    <row r="11" spans="1:22" ht="23.25" customHeight="1">
      <c r="A11" s="120"/>
      <c r="B11" s="45"/>
      <c r="C11" s="66"/>
      <c r="D11" s="67"/>
      <c r="E11" s="17" t="s">
        <v>6</v>
      </c>
      <c r="F11" s="63">
        <v>0</v>
      </c>
      <c r="G11" s="68"/>
      <c r="H11" s="63">
        <v>55573</v>
      </c>
      <c r="I11" s="68"/>
      <c r="J11" s="57">
        <v>0</v>
      </c>
      <c r="K11" s="57"/>
      <c r="L11" s="69" t="s">
        <v>66</v>
      </c>
      <c r="M11" s="58"/>
      <c r="N11" s="43">
        <v>55572700</v>
      </c>
      <c r="O11" s="2"/>
      <c r="Q11" s="11">
        <v>55572700</v>
      </c>
      <c r="U11" s="11"/>
      <c r="V11" s="13"/>
    </row>
    <row r="12" spans="1:22" ht="23.25" customHeight="1">
      <c r="A12" s="70" t="s">
        <v>15</v>
      </c>
      <c r="B12" s="70"/>
      <c r="C12" s="70" t="s">
        <v>15</v>
      </c>
      <c r="D12" s="70"/>
      <c r="E12" s="17" t="s">
        <v>16</v>
      </c>
      <c r="F12" s="62">
        <v>96064</v>
      </c>
      <c r="G12" s="62"/>
      <c r="H12" s="62">
        <v>96064</v>
      </c>
      <c r="I12" s="62"/>
      <c r="J12" s="57">
        <f t="shared" si="0"/>
        <v>1</v>
      </c>
      <c r="K12" s="57"/>
      <c r="L12" s="59" t="s">
        <v>62</v>
      </c>
      <c r="M12" s="59"/>
      <c r="N12" s="18">
        <v>96064165</v>
      </c>
      <c r="O12" s="2"/>
      <c r="Q12" s="11">
        <v>96064165</v>
      </c>
      <c r="U12" s="11"/>
      <c r="V12" s="13"/>
    </row>
    <row r="13" spans="1:20" ht="23.25" customHeight="1">
      <c r="A13" s="71" t="s">
        <v>17</v>
      </c>
      <c r="B13" s="71"/>
      <c r="C13" s="71"/>
      <c r="D13" s="71"/>
      <c r="E13" s="71"/>
      <c r="F13" s="72">
        <f>F7+F12</f>
        <v>1706868</v>
      </c>
      <c r="G13" s="72"/>
      <c r="H13" s="72">
        <f>H7+H12</f>
        <v>1912516</v>
      </c>
      <c r="I13" s="72"/>
      <c r="J13" s="73">
        <f>J12/J7</f>
        <v>0.8867858880939327</v>
      </c>
      <c r="K13" s="74"/>
      <c r="L13" s="75"/>
      <c r="M13" s="75"/>
      <c r="N13" s="75"/>
      <c r="O13" s="2"/>
      <c r="Q13"/>
      <c r="R13"/>
      <c r="S13"/>
      <c r="T13"/>
    </row>
    <row r="14" spans="1:20" ht="23.25" customHeight="1">
      <c r="A14" s="76"/>
      <c r="B14" s="76"/>
      <c r="C14" s="76"/>
      <c r="D14" s="76"/>
      <c r="E14" s="76"/>
      <c r="F14" s="77" t="s">
        <v>8</v>
      </c>
      <c r="G14" s="77"/>
      <c r="H14" s="77" t="s">
        <v>9</v>
      </c>
      <c r="I14" s="77"/>
      <c r="J14" s="78" t="s">
        <v>0</v>
      </c>
      <c r="K14" s="78"/>
      <c r="L14" s="76" t="s">
        <v>1</v>
      </c>
      <c r="M14" s="76"/>
      <c r="N14" s="76"/>
      <c r="O14" s="49" t="s">
        <v>2</v>
      </c>
      <c r="Q14" s="1" t="s">
        <v>18</v>
      </c>
      <c r="R14"/>
      <c r="S14"/>
      <c r="T14" s="44">
        <f>F16-F13</f>
        <v>0</v>
      </c>
    </row>
    <row r="15" spans="1:20" ht="23.25" customHeight="1">
      <c r="A15" s="79" t="s">
        <v>3</v>
      </c>
      <c r="B15" s="79"/>
      <c r="C15" s="79" t="s">
        <v>4</v>
      </c>
      <c r="D15" s="79"/>
      <c r="E15" s="19" t="s">
        <v>5</v>
      </c>
      <c r="F15" s="77"/>
      <c r="G15" s="77"/>
      <c r="H15" s="77"/>
      <c r="I15" s="77"/>
      <c r="J15" s="78"/>
      <c r="K15" s="78"/>
      <c r="L15" s="76"/>
      <c r="M15" s="76"/>
      <c r="N15" s="76"/>
      <c r="O15" s="49"/>
      <c r="Q15"/>
      <c r="R15"/>
      <c r="S15"/>
      <c r="T15"/>
    </row>
    <row r="16" spans="1:20" ht="23.25" customHeight="1">
      <c r="A16" s="60" t="s">
        <v>17</v>
      </c>
      <c r="B16" s="80"/>
      <c r="C16" s="80"/>
      <c r="D16" s="80"/>
      <c r="E16" s="61"/>
      <c r="F16" s="81">
        <f>F17+F31+F39+F43+F46</f>
        <v>1706868</v>
      </c>
      <c r="G16" s="82"/>
      <c r="H16" s="81">
        <f>H17+H31+H39+H43+H46</f>
        <v>1912516</v>
      </c>
      <c r="I16" s="82"/>
      <c r="J16" s="83">
        <f aca="true" t="shared" si="1" ref="J16:J21">H16/F16</f>
        <v>1.1204826618109895</v>
      </c>
      <c r="K16" s="83"/>
      <c r="L16" s="84"/>
      <c r="M16" s="84"/>
      <c r="N16" s="20"/>
      <c r="O16" s="3"/>
      <c r="Q16" s="13">
        <f>Q19+Q20+Q21+Q22+Q24+Q25+Q27+Q28+Q29+Q30+Q33+Q34+Q36+Q41+Q48</f>
        <v>1912515864</v>
      </c>
      <c r="R16"/>
      <c r="S16"/>
      <c r="T16"/>
    </row>
    <row r="17" spans="1:20" ht="23.25" customHeight="1">
      <c r="A17" s="85" t="s">
        <v>19</v>
      </c>
      <c r="B17" s="86"/>
      <c r="C17" s="87"/>
      <c r="D17" s="87"/>
      <c r="E17" s="21"/>
      <c r="F17" s="88">
        <f>F18+F23+F26</f>
        <v>1680241</v>
      </c>
      <c r="G17" s="88"/>
      <c r="H17" s="88">
        <f>H18+H23+H26</f>
        <v>1655343</v>
      </c>
      <c r="I17" s="88"/>
      <c r="J17" s="83">
        <f t="shared" si="1"/>
        <v>0.9851818875982672</v>
      </c>
      <c r="K17" s="83"/>
      <c r="L17" s="89"/>
      <c r="M17" s="89"/>
      <c r="N17" s="22"/>
      <c r="O17" s="4"/>
      <c r="Q17"/>
      <c r="R17"/>
      <c r="S17"/>
      <c r="T17"/>
    </row>
    <row r="18" spans="1:20" ht="23.25" customHeight="1">
      <c r="A18" s="90"/>
      <c r="B18" s="91"/>
      <c r="C18" s="92" t="s">
        <v>20</v>
      </c>
      <c r="D18" s="92"/>
      <c r="E18" s="23"/>
      <c r="F18" s="72">
        <f>F19+F20+F21+F22</f>
        <v>1639061</v>
      </c>
      <c r="G18" s="72"/>
      <c r="H18" s="72">
        <f>H19+H20+H21+H22</f>
        <v>1630971</v>
      </c>
      <c r="I18" s="72"/>
      <c r="J18" s="83">
        <f t="shared" si="1"/>
        <v>0.9950642471512653</v>
      </c>
      <c r="K18" s="83"/>
      <c r="L18" s="59"/>
      <c r="M18" s="59"/>
      <c r="N18" s="24"/>
      <c r="O18" s="5"/>
      <c r="Q18"/>
      <c r="R18"/>
      <c r="S18"/>
      <c r="T18"/>
    </row>
    <row r="19" spans="1:20" ht="23.25" customHeight="1">
      <c r="A19" s="93"/>
      <c r="B19" s="106"/>
      <c r="C19" s="93"/>
      <c r="D19" s="94"/>
      <c r="E19" s="26" t="s">
        <v>20</v>
      </c>
      <c r="F19" s="72">
        <v>1352312</v>
      </c>
      <c r="G19" s="72"/>
      <c r="H19" s="72">
        <v>1344185</v>
      </c>
      <c r="I19" s="72"/>
      <c r="J19" s="95">
        <f t="shared" si="1"/>
        <v>0.9939902921810942</v>
      </c>
      <c r="K19" s="95"/>
      <c r="L19" s="59" t="s">
        <v>83</v>
      </c>
      <c r="M19" s="59"/>
      <c r="N19" s="27">
        <v>1344185309</v>
      </c>
      <c r="O19" s="5"/>
      <c r="Q19" s="13">
        <v>1344185309</v>
      </c>
      <c r="R19"/>
      <c r="S19"/>
      <c r="T19"/>
    </row>
    <row r="20" spans="1:20" ht="23.25" customHeight="1">
      <c r="A20" s="93"/>
      <c r="B20" s="106"/>
      <c r="C20" s="93"/>
      <c r="D20" s="94"/>
      <c r="E20" s="28"/>
      <c r="F20" s="72">
        <v>64800</v>
      </c>
      <c r="G20" s="72"/>
      <c r="H20" s="72">
        <v>66708</v>
      </c>
      <c r="I20" s="72"/>
      <c r="J20" s="95">
        <f t="shared" si="1"/>
        <v>1.0294444444444444</v>
      </c>
      <c r="K20" s="95"/>
      <c r="L20" s="59" t="s">
        <v>67</v>
      </c>
      <c r="M20" s="59"/>
      <c r="N20" s="27">
        <v>66708000</v>
      </c>
      <c r="O20" s="5"/>
      <c r="Q20" s="13">
        <v>66708000</v>
      </c>
      <c r="R20"/>
      <c r="S20"/>
      <c r="T20" s="13"/>
    </row>
    <row r="21" spans="1:20" ht="23.25" customHeight="1">
      <c r="A21" s="93"/>
      <c r="B21" s="106"/>
      <c r="C21" s="93"/>
      <c r="D21" s="94"/>
      <c r="E21" s="28" t="s">
        <v>21</v>
      </c>
      <c r="F21" s="72">
        <v>107123</v>
      </c>
      <c r="G21" s="72"/>
      <c r="H21" s="72">
        <v>105100</v>
      </c>
      <c r="I21" s="72"/>
      <c r="J21" s="95">
        <f t="shared" si="1"/>
        <v>0.9811151666775576</v>
      </c>
      <c r="K21" s="95"/>
      <c r="L21" s="59" t="s">
        <v>71</v>
      </c>
      <c r="M21" s="59"/>
      <c r="N21" s="27">
        <v>105099590</v>
      </c>
      <c r="O21" s="5"/>
      <c r="Q21" s="13">
        <v>105099590</v>
      </c>
      <c r="R21"/>
      <c r="S21"/>
      <c r="T21"/>
    </row>
    <row r="22" spans="1:20" ht="23.25" customHeight="1">
      <c r="A22" s="93"/>
      <c r="B22" s="106"/>
      <c r="C22" s="96"/>
      <c r="D22" s="97"/>
      <c r="E22" s="29" t="s">
        <v>22</v>
      </c>
      <c r="F22" s="72">
        <v>114826</v>
      </c>
      <c r="G22" s="72"/>
      <c r="H22" s="72">
        <v>114978</v>
      </c>
      <c r="I22" s="72"/>
      <c r="J22" s="95">
        <f>H22/F22</f>
        <v>1.0013237420096495</v>
      </c>
      <c r="K22" s="95"/>
      <c r="L22" s="59" t="s">
        <v>72</v>
      </c>
      <c r="M22" s="59"/>
      <c r="N22" s="27">
        <v>114978160</v>
      </c>
      <c r="O22" s="5"/>
      <c r="Q22" s="13">
        <v>114978160</v>
      </c>
      <c r="R22"/>
      <c r="S22"/>
      <c r="T22"/>
    </row>
    <row r="23" spans="1:20" ht="23.25" customHeight="1">
      <c r="A23" s="93"/>
      <c r="B23" s="106"/>
      <c r="C23" s="98" t="s">
        <v>23</v>
      </c>
      <c r="D23" s="99"/>
      <c r="E23" s="23"/>
      <c r="F23" s="100">
        <f>SUM(F24:G25)</f>
        <v>16100</v>
      </c>
      <c r="G23" s="100"/>
      <c r="H23" s="100">
        <f>H24+H25</f>
        <v>4957</v>
      </c>
      <c r="I23" s="100"/>
      <c r="J23" s="95">
        <f>H23/F23</f>
        <v>0.30788819875776396</v>
      </c>
      <c r="K23" s="95"/>
      <c r="L23" s="59"/>
      <c r="M23" s="59"/>
      <c r="N23" s="27"/>
      <c r="O23" s="5"/>
      <c r="Q23" s="13"/>
      <c r="R23"/>
      <c r="S23"/>
      <c r="T23"/>
    </row>
    <row r="24" spans="1:20" ht="23.25" customHeight="1">
      <c r="A24" s="93"/>
      <c r="B24" s="106"/>
      <c r="C24" s="93"/>
      <c r="D24" s="94"/>
      <c r="E24" s="26" t="s">
        <v>24</v>
      </c>
      <c r="F24" s="82">
        <v>800</v>
      </c>
      <c r="G24" s="82"/>
      <c r="H24" s="82">
        <v>625</v>
      </c>
      <c r="I24" s="125"/>
      <c r="J24" s="95">
        <f>H24/F24</f>
        <v>0.78125</v>
      </c>
      <c r="K24" s="95"/>
      <c r="L24" s="58" t="s">
        <v>73</v>
      </c>
      <c r="M24" s="59"/>
      <c r="N24" s="27">
        <v>625380</v>
      </c>
      <c r="O24" s="5"/>
      <c r="Q24" s="13">
        <v>625380</v>
      </c>
      <c r="R24"/>
      <c r="S24"/>
      <c r="T24"/>
    </row>
    <row r="25" spans="1:20" ht="23.25" customHeight="1">
      <c r="A25" s="93"/>
      <c r="B25" s="106"/>
      <c r="C25" s="93"/>
      <c r="D25" s="94"/>
      <c r="E25" s="25" t="s">
        <v>25</v>
      </c>
      <c r="F25" s="72">
        <v>15300</v>
      </c>
      <c r="G25" s="72"/>
      <c r="H25" s="72">
        <v>4332</v>
      </c>
      <c r="I25" s="72"/>
      <c r="J25" s="95">
        <f aca="true" t="shared" si="2" ref="J25:J30">H25/F25</f>
        <v>0.2831372549019608</v>
      </c>
      <c r="K25" s="95"/>
      <c r="L25" s="59" t="s">
        <v>74</v>
      </c>
      <c r="M25" s="59"/>
      <c r="N25" s="27">
        <v>4331500</v>
      </c>
      <c r="O25" s="5"/>
      <c r="P25" s="1" t="s">
        <v>26</v>
      </c>
      <c r="Q25" s="13">
        <v>4331500</v>
      </c>
      <c r="R25"/>
      <c r="S25"/>
      <c r="T25"/>
    </row>
    <row r="26" spans="1:20" ht="23.25" customHeight="1">
      <c r="A26" s="90"/>
      <c r="B26" s="91"/>
      <c r="C26" s="98" t="s">
        <v>27</v>
      </c>
      <c r="D26" s="92"/>
      <c r="E26" s="23"/>
      <c r="F26" s="72">
        <f>F27+F28+F29+F30</f>
        <v>25080</v>
      </c>
      <c r="G26" s="72"/>
      <c r="H26" s="72">
        <f>H27+H28+H29+H30</f>
        <v>19415</v>
      </c>
      <c r="I26" s="72"/>
      <c r="J26" s="95">
        <f t="shared" si="2"/>
        <v>0.7741228070175439</v>
      </c>
      <c r="K26" s="95"/>
      <c r="L26" s="59"/>
      <c r="M26" s="59"/>
      <c r="N26" s="24"/>
      <c r="O26" s="5"/>
      <c r="Q26" s="13"/>
      <c r="R26"/>
      <c r="S26"/>
      <c r="T26"/>
    </row>
    <row r="27" spans="1:20" ht="23.25" customHeight="1">
      <c r="A27" s="93"/>
      <c r="B27" s="106"/>
      <c r="C27" s="93"/>
      <c r="D27" s="94"/>
      <c r="E27" s="26" t="s">
        <v>28</v>
      </c>
      <c r="F27" s="72">
        <v>1200</v>
      </c>
      <c r="G27" s="72"/>
      <c r="H27" s="72">
        <v>503</v>
      </c>
      <c r="I27" s="72"/>
      <c r="J27" s="95">
        <v>0</v>
      </c>
      <c r="K27" s="95"/>
      <c r="L27" s="59" t="s">
        <v>75</v>
      </c>
      <c r="M27" s="59"/>
      <c r="N27" s="30">
        <v>502600</v>
      </c>
      <c r="O27" s="5"/>
      <c r="P27" s="1" t="s">
        <v>29</v>
      </c>
      <c r="Q27" s="13">
        <v>502600</v>
      </c>
      <c r="R27"/>
      <c r="S27"/>
      <c r="T27"/>
    </row>
    <row r="28" spans="1:20" ht="23.25" customHeight="1">
      <c r="A28" s="93"/>
      <c r="B28" s="106"/>
      <c r="C28" s="93"/>
      <c r="D28" s="94"/>
      <c r="E28" s="25" t="s">
        <v>30</v>
      </c>
      <c r="F28" s="82">
        <v>8560</v>
      </c>
      <c r="G28" s="82"/>
      <c r="H28" s="82">
        <v>6718</v>
      </c>
      <c r="I28" s="82"/>
      <c r="J28" s="95">
        <f t="shared" si="2"/>
        <v>0.7848130841121496</v>
      </c>
      <c r="K28" s="95"/>
      <c r="L28" s="59" t="s">
        <v>76</v>
      </c>
      <c r="M28" s="58"/>
      <c r="N28" s="30">
        <v>6717934</v>
      </c>
      <c r="O28" s="5"/>
      <c r="P28" s="1" t="s">
        <v>68</v>
      </c>
      <c r="Q28" s="13">
        <v>6717934</v>
      </c>
      <c r="R28"/>
      <c r="S28"/>
      <c r="T28"/>
    </row>
    <row r="29" spans="1:20" ht="23.25" customHeight="1">
      <c r="A29" s="93"/>
      <c r="B29" s="106"/>
      <c r="C29" s="93"/>
      <c r="D29" s="94"/>
      <c r="E29" s="25" t="s">
        <v>31</v>
      </c>
      <c r="F29" s="72">
        <v>9600</v>
      </c>
      <c r="G29" s="72"/>
      <c r="H29" s="72">
        <v>9044</v>
      </c>
      <c r="I29" s="72"/>
      <c r="J29" s="95">
        <f t="shared" si="2"/>
        <v>0.9420833333333334</v>
      </c>
      <c r="K29" s="95"/>
      <c r="L29" s="59" t="s">
        <v>77</v>
      </c>
      <c r="M29" s="59"/>
      <c r="N29" s="30">
        <v>9044470</v>
      </c>
      <c r="O29" s="5"/>
      <c r="P29" s="1" t="s">
        <v>69</v>
      </c>
      <c r="Q29" s="13">
        <v>9044470</v>
      </c>
      <c r="R29"/>
      <c r="S29"/>
      <c r="T29"/>
    </row>
    <row r="30" spans="1:20" ht="23.25" customHeight="1">
      <c r="A30" s="104"/>
      <c r="B30" s="113"/>
      <c r="C30" s="104"/>
      <c r="D30" s="105"/>
      <c r="E30" s="31" t="s">
        <v>32</v>
      </c>
      <c r="F30" s="101">
        <v>5720</v>
      </c>
      <c r="G30" s="101"/>
      <c r="H30" s="101">
        <v>3150</v>
      </c>
      <c r="I30" s="101"/>
      <c r="J30" s="95">
        <f t="shared" si="2"/>
        <v>0.5506993006993007</v>
      </c>
      <c r="K30" s="95"/>
      <c r="L30" s="102" t="s">
        <v>78</v>
      </c>
      <c r="M30" s="102"/>
      <c r="N30" s="30">
        <v>3149800</v>
      </c>
      <c r="O30" s="6"/>
      <c r="P30" s="1" t="s">
        <v>70</v>
      </c>
      <c r="Q30" s="13">
        <v>3149800</v>
      </c>
      <c r="R30"/>
      <c r="S30"/>
      <c r="T30"/>
    </row>
    <row r="31" spans="1:20" ht="23.25" customHeight="1">
      <c r="A31" s="85" t="s">
        <v>33</v>
      </c>
      <c r="B31" s="86"/>
      <c r="C31" s="87"/>
      <c r="D31" s="87"/>
      <c r="E31" s="21"/>
      <c r="F31" s="88">
        <f>F32+F35+F37</f>
        <v>26127</v>
      </c>
      <c r="G31" s="88"/>
      <c r="H31" s="88">
        <f>H32+H35+H37</f>
        <v>23294</v>
      </c>
      <c r="I31" s="88"/>
      <c r="J31" s="103">
        <f>H32/F32</f>
        <v>0.8451593375708046</v>
      </c>
      <c r="K31" s="103"/>
      <c r="L31" s="89"/>
      <c r="M31" s="89"/>
      <c r="N31" s="32"/>
      <c r="O31" s="4"/>
      <c r="Q31" s="13"/>
      <c r="R31"/>
      <c r="S31"/>
      <c r="T31"/>
    </row>
    <row r="32" spans="1:20" ht="23.25" customHeight="1">
      <c r="A32" s="90"/>
      <c r="B32" s="91"/>
      <c r="C32" s="98" t="s">
        <v>34</v>
      </c>
      <c r="D32" s="92"/>
      <c r="E32" s="23"/>
      <c r="F32" s="72">
        <f>SUM(F33:G34)</f>
        <v>23127</v>
      </c>
      <c r="G32" s="72"/>
      <c r="H32" s="72">
        <f>H33+H34</f>
        <v>19546</v>
      </c>
      <c r="I32" s="72"/>
      <c r="J32" s="103">
        <v>1</v>
      </c>
      <c r="K32" s="103"/>
      <c r="L32" s="59"/>
      <c r="M32" s="59"/>
      <c r="N32" s="33"/>
      <c r="O32" s="5"/>
      <c r="Q32" s="13"/>
      <c r="R32"/>
      <c r="S32"/>
      <c r="T32"/>
    </row>
    <row r="33" spans="1:20" ht="23.25" customHeight="1">
      <c r="A33" s="93"/>
      <c r="B33" s="106"/>
      <c r="C33" s="93"/>
      <c r="D33" s="94"/>
      <c r="E33" s="26" t="s">
        <v>35</v>
      </c>
      <c r="F33" s="72">
        <v>2100</v>
      </c>
      <c r="G33" s="72"/>
      <c r="H33" s="72">
        <v>1668</v>
      </c>
      <c r="I33" s="72"/>
      <c r="J33" s="95">
        <v>0</v>
      </c>
      <c r="K33" s="95"/>
      <c r="L33" s="59" t="s">
        <v>79</v>
      </c>
      <c r="M33" s="59"/>
      <c r="N33" s="30">
        <v>1668047</v>
      </c>
      <c r="O33" s="5"/>
      <c r="P33" s="1" t="s">
        <v>36</v>
      </c>
      <c r="Q33" s="13">
        <v>1668047</v>
      </c>
      <c r="R33"/>
      <c r="S33"/>
      <c r="T33" s="13"/>
    </row>
    <row r="34" spans="1:20" ht="23.25" customHeight="1">
      <c r="A34" s="93"/>
      <c r="B34" s="106"/>
      <c r="C34" s="93"/>
      <c r="D34" s="94"/>
      <c r="E34" s="28" t="s">
        <v>37</v>
      </c>
      <c r="F34" s="82">
        <v>21027</v>
      </c>
      <c r="G34" s="82"/>
      <c r="H34" s="82">
        <v>17878</v>
      </c>
      <c r="I34" s="82"/>
      <c r="J34" s="95">
        <f>H34/F34</f>
        <v>0.8502401674038141</v>
      </c>
      <c r="K34" s="95"/>
      <c r="L34" s="59" t="s">
        <v>80</v>
      </c>
      <c r="M34" s="59"/>
      <c r="N34" s="30">
        <v>17878103</v>
      </c>
      <c r="O34" s="5"/>
      <c r="P34" s="1" t="s">
        <v>38</v>
      </c>
      <c r="Q34" s="13">
        <v>17878103</v>
      </c>
      <c r="R34"/>
      <c r="S34"/>
      <c r="T34"/>
    </row>
    <row r="35" spans="1:20" ht="23.25" customHeight="1">
      <c r="A35" s="90"/>
      <c r="B35" s="91"/>
      <c r="C35" s="98" t="s">
        <v>39</v>
      </c>
      <c r="D35" s="92"/>
      <c r="E35" s="23"/>
      <c r="F35" s="72">
        <f>F36</f>
        <v>3000</v>
      </c>
      <c r="G35" s="72"/>
      <c r="H35" s="72">
        <f>H36</f>
        <v>3748</v>
      </c>
      <c r="I35" s="72"/>
      <c r="J35" s="95">
        <f>J36</f>
        <v>1.2493333333333334</v>
      </c>
      <c r="K35" s="95"/>
      <c r="L35" s="59"/>
      <c r="M35" s="59"/>
      <c r="N35" s="33"/>
      <c r="O35" s="5"/>
      <c r="Q35" s="13"/>
      <c r="R35"/>
      <c r="S35"/>
      <c r="T35"/>
    </row>
    <row r="36" spans="1:20" ht="23.25" customHeight="1">
      <c r="A36" s="93"/>
      <c r="B36" s="106"/>
      <c r="C36" s="93"/>
      <c r="D36" s="94"/>
      <c r="E36" s="26" t="s">
        <v>40</v>
      </c>
      <c r="F36" s="82">
        <v>3000</v>
      </c>
      <c r="G36" s="82"/>
      <c r="H36" s="82">
        <v>3748</v>
      </c>
      <c r="I36" s="82"/>
      <c r="J36" s="83">
        <f>H36/F36</f>
        <v>1.2493333333333334</v>
      </c>
      <c r="K36" s="83"/>
      <c r="L36" s="84" t="s">
        <v>81</v>
      </c>
      <c r="M36" s="84"/>
      <c r="N36" s="34">
        <v>3748000</v>
      </c>
      <c r="O36" s="7"/>
      <c r="P36" s="1" t="s">
        <v>41</v>
      </c>
      <c r="Q36" s="13">
        <v>3748000</v>
      </c>
      <c r="R36"/>
      <c r="S36"/>
      <c r="T36"/>
    </row>
    <row r="37" spans="1:20" ht="23.25" customHeight="1">
      <c r="A37" s="90"/>
      <c r="B37" s="91"/>
      <c r="C37" s="98" t="s">
        <v>42</v>
      </c>
      <c r="D37" s="92"/>
      <c r="E37" s="23"/>
      <c r="F37" s="72">
        <f>F38</f>
        <v>0</v>
      </c>
      <c r="G37" s="72"/>
      <c r="H37" s="72">
        <f>H38</f>
        <v>0</v>
      </c>
      <c r="I37" s="72"/>
      <c r="J37" s="95"/>
      <c r="K37" s="95"/>
      <c r="L37" s="59"/>
      <c r="M37" s="59"/>
      <c r="N37" s="33"/>
      <c r="O37" s="5"/>
      <c r="Q37" s="13"/>
      <c r="R37"/>
      <c r="S37"/>
      <c r="T37"/>
    </row>
    <row r="38" spans="1:20" ht="23.25" customHeight="1">
      <c r="A38" s="93"/>
      <c r="B38" s="106"/>
      <c r="C38" s="104"/>
      <c r="D38" s="105"/>
      <c r="E38" s="26" t="s">
        <v>43</v>
      </c>
      <c r="F38" s="82"/>
      <c r="G38" s="82"/>
      <c r="H38" s="82"/>
      <c r="I38" s="82"/>
      <c r="J38" s="83"/>
      <c r="K38" s="83"/>
      <c r="L38" s="84"/>
      <c r="M38" s="84"/>
      <c r="N38" s="34"/>
      <c r="O38" s="7"/>
      <c r="P38" s="1" t="s">
        <v>44</v>
      </c>
      <c r="Q38" s="13"/>
      <c r="R38"/>
      <c r="S38"/>
      <c r="T38"/>
    </row>
    <row r="39" spans="1:20" ht="23.25" customHeight="1">
      <c r="A39" s="85" t="s">
        <v>45</v>
      </c>
      <c r="B39" s="86"/>
      <c r="C39" s="107"/>
      <c r="D39" s="107"/>
      <c r="E39" s="36"/>
      <c r="F39" s="108">
        <f>F40</f>
        <v>500</v>
      </c>
      <c r="G39" s="108"/>
      <c r="H39" s="108">
        <f>H40</f>
        <v>230</v>
      </c>
      <c r="I39" s="108"/>
      <c r="J39" s="111">
        <f>J40</f>
        <v>0.46</v>
      </c>
      <c r="K39" s="111"/>
      <c r="L39" s="109"/>
      <c r="M39" s="109"/>
      <c r="N39" s="37"/>
      <c r="O39" s="8"/>
      <c r="Q39" s="13"/>
      <c r="R39"/>
      <c r="S39"/>
      <c r="T39"/>
    </row>
    <row r="40" spans="1:20" ht="23.25" customHeight="1">
      <c r="A40" s="90"/>
      <c r="B40" s="91"/>
      <c r="C40" s="85" t="s">
        <v>46</v>
      </c>
      <c r="D40" s="86"/>
      <c r="E40" s="38"/>
      <c r="F40" s="110">
        <f>SUM(F41:G42)</f>
        <v>500</v>
      </c>
      <c r="G40" s="110"/>
      <c r="H40" s="110">
        <f>SUM(H41:I42)</f>
        <v>230</v>
      </c>
      <c r="I40" s="110"/>
      <c r="J40" s="83">
        <f>H40/F40</f>
        <v>0.46</v>
      </c>
      <c r="K40" s="83"/>
      <c r="L40" s="112"/>
      <c r="M40" s="112"/>
      <c r="N40" s="39"/>
      <c r="O40" s="9"/>
      <c r="Q40" s="13"/>
      <c r="R40"/>
      <c r="S40"/>
      <c r="T40"/>
    </row>
    <row r="41" spans="1:20" ht="23.25" customHeight="1">
      <c r="A41" s="93"/>
      <c r="B41" s="106"/>
      <c r="C41" s="93"/>
      <c r="D41" s="94"/>
      <c r="E41" s="26" t="s">
        <v>47</v>
      </c>
      <c r="F41" s="72">
        <v>500</v>
      </c>
      <c r="G41" s="72"/>
      <c r="H41" s="72">
        <v>230</v>
      </c>
      <c r="I41" s="72"/>
      <c r="J41" s="83">
        <f>H41/F41</f>
        <v>0.46</v>
      </c>
      <c r="K41" s="83"/>
      <c r="L41" s="84" t="s">
        <v>82</v>
      </c>
      <c r="M41" s="84"/>
      <c r="N41" s="30">
        <v>230000</v>
      </c>
      <c r="O41" s="5"/>
      <c r="P41" s="1" t="s">
        <v>48</v>
      </c>
      <c r="Q41" s="13">
        <v>230000</v>
      </c>
      <c r="R41"/>
      <c r="S41"/>
      <c r="T41"/>
    </row>
    <row r="42" spans="1:20" ht="23.25" customHeight="1">
      <c r="A42" s="104"/>
      <c r="B42" s="113"/>
      <c r="C42" s="104"/>
      <c r="D42" s="105"/>
      <c r="E42" s="31" t="s">
        <v>49</v>
      </c>
      <c r="F42" s="101"/>
      <c r="G42" s="101"/>
      <c r="H42" s="101"/>
      <c r="I42" s="101"/>
      <c r="J42" s="116"/>
      <c r="K42" s="116"/>
      <c r="L42" s="102"/>
      <c r="M42" s="102"/>
      <c r="N42" s="40"/>
      <c r="O42" s="6"/>
      <c r="Q42" s="13"/>
      <c r="R42"/>
      <c r="S42"/>
      <c r="T42"/>
    </row>
    <row r="43" spans="1:20" ht="23.25" customHeight="1">
      <c r="A43" s="114" t="s">
        <v>50</v>
      </c>
      <c r="B43" s="115"/>
      <c r="C43" s="87"/>
      <c r="D43" s="87"/>
      <c r="E43" s="21"/>
      <c r="F43" s="88">
        <f>F44</f>
        <v>0</v>
      </c>
      <c r="G43" s="88"/>
      <c r="H43" s="88">
        <f>H44</f>
        <v>0</v>
      </c>
      <c r="I43" s="88"/>
      <c r="J43" s="103">
        <f>J44</f>
        <v>0</v>
      </c>
      <c r="K43" s="103"/>
      <c r="L43" s="89"/>
      <c r="M43" s="89"/>
      <c r="N43" s="22"/>
      <c r="O43" s="4"/>
      <c r="Q43" s="13"/>
      <c r="R43"/>
      <c r="S43"/>
      <c r="T43"/>
    </row>
    <row r="44" spans="1:20" ht="23.25" customHeight="1">
      <c r="A44" s="90"/>
      <c r="B44" s="91"/>
      <c r="C44" s="98" t="s">
        <v>51</v>
      </c>
      <c r="D44" s="92"/>
      <c r="E44" s="23"/>
      <c r="F44" s="72">
        <f>F45</f>
        <v>0</v>
      </c>
      <c r="G44" s="72"/>
      <c r="H44" s="72">
        <f>H45</f>
        <v>0</v>
      </c>
      <c r="I44" s="72"/>
      <c r="J44" s="95">
        <f>J45</f>
        <v>0</v>
      </c>
      <c r="K44" s="95"/>
      <c r="L44" s="59"/>
      <c r="M44" s="59"/>
      <c r="N44" s="24"/>
      <c r="O44" s="5"/>
      <c r="Q44" s="13"/>
      <c r="R44"/>
      <c r="S44"/>
      <c r="T44"/>
    </row>
    <row r="45" spans="1:20" ht="23.25" customHeight="1">
      <c r="A45" s="104"/>
      <c r="B45" s="113"/>
      <c r="C45" s="104"/>
      <c r="D45" s="105"/>
      <c r="E45" s="41" t="s">
        <v>51</v>
      </c>
      <c r="F45" s="101">
        <v>0</v>
      </c>
      <c r="G45" s="101"/>
      <c r="H45" s="101">
        <v>0</v>
      </c>
      <c r="I45" s="101"/>
      <c r="J45" s="123">
        <v>0</v>
      </c>
      <c r="K45" s="124"/>
      <c r="L45" s="102" t="s">
        <v>52</v>
      </c>
      <c r="M45" s="102"/>
      <c r="N45" s="42"/>
      <c r="O45" s="6"/>
      <c r="Q45" s="13"/>
      <c r="R45"/>
      <c r="S45"/>
      <c r="T45"/>
    </row>
    <row r="46" spans="1:20" ht="23.25" customHeight="1">
      <c r="A46" s="114" t="s">
        <v>53</v>
      </c>
      <c r="B46" s="115"/>
      <c r="C46" s="87"/>
      <c r="D46" s="87"/>
      <c r="E46" s="21"/>
      <c r="F46" s="88">
        <f>F47</f>
        <v>0</v>
      </c>
      <c r="G46" s="88"/>
      <c r="H46" s="88">
        <f>H47</f>
        <v>233649</v>
      </c>
      <c r="I46" s="88"/>
      <c r="J46" s="103">
        <f>J47</f>
        <v>0</v>
      </c>
      <c r="K46" s="103"/>
      <c r="L46" s="89"/>
      <c r="M46" s="89"/>
      <c r="N46" s="22"/>
      <c r="O46" s="4"/>
      <c r="Q46" s="13"/>
      <c r="R46"/>
      <c r="S46"/>
      <c r="T46"/>
    </row>
    <row r="47" spans="1:20" ht="23.25" customHeight="1">
      <c r="A47" s="90"/>
      <c r="B47" s="122"/>
      <c r="C47" s="92" t="s">
        <v>54</v>
      </c>
      <c r="D47" s="92"/>
      <c r="E47" s="23"/>
      <c r="F47" s="72">
        <f>F48</f>
        <v>0</v>
      </c>
      <c r="G47" s="72"/>
      <c r="H47" s="72">
        <f>H48+H49</f>
        <v>233649</v>
      </c>
      <c r="I47" s="72"/>
      <c r="J47" s="95">
        <f>SUM(J48:K49)</f>
        <v>0</v>
      </c>
      <c r="K47" s="95"/>
      <c r="L47" s="59"/>
      <c r="M47" s="59"/>
      <c r="N47" s="24"/>
      <c r="O47" s="5"/>
      <c r="Q47" s="13"/>
      <c r="R47"/>
      <c r="S47"/>
      <c r="T47"/>
    </row>
    <row r="48" spans="1:20" ht="23.25" customHeight="1">
      <c r="A48" s="93"/>
      <c r="B48" s="94"/>
      <c r="C48" s="122"/>
      <c r="D48" s="94"/>
      <c r="E48" s="26" t="s">
        <v>54</v>
      </c>
      <c r="F48" s="101">
        <v>0</v>
      </c>
      <c r="G48" s="101"/>
      <c r="H48" s="101">
        <v>233649</v>
      </c>
      <c r="I48" s="101"/>
      <c r="J48" s="118">
        <v>0</v>
      </c>
      <c r="K48" s="119"/>
      <c r="L48" s="102" t="s">
        <v>84</v>
      </c>
      <c r="M48" s="102"/>
      <c r="N48" s="42">
        <v>233648971</v>
      </c>
      <c r="O48" s="6"/>
      <c r="Q48" s="13">
        <v>233648971</v>
      </c>
      <c r="R48"/>
      <c r="S48"/>
      <c r="T48"/>
    </row>
    <row r="49" spans="1:20" ht="23.25" customHeight="1">
      <c r="A49" s="104"/>
      <c r="B49" s="105"/>
      <c r="C49" s="121"/>
      <c r="D49" s="105"/>
      <c r="E49" s="35" t="s">
        <v>55</v>
      </c>
      <c r="F49" s="101"/>
      <c r="G49" s="101"/>
      <c r="H49" s="101"/>
      <c r="I49" s="101"/>
      <c r="J49" s="116"/>
      <c r="K49" s="116"/>
      <c r="L49" s="109" t="s">
        <v>56</v>
      </c>
      <c r="M49" s="117"/>
      <c r="N49" s="42"/>
      <c r="O49" s="6"/>
      <c r="Q49" s="13"/>
      <c r="R49"/>
      <c r="S49"/>
      <c r="T49"/>
    </row>
    <row r="50" spans="17:20" ht="12.75">
      <c r="Q50"/>
      <c r="R50"/>
      <c r="S50"/>
      <c r="T50"/>
    </row>
  </sheetData>
  <sheetProtection/>
  <mergeCells count="260">
    <mergeCell ref="A2:O2"/>
    <mergeCell ref="A4:E4"/>
    <mergeCell ref="F4:O4"/>
    <mergeCell ref="A5:E5"/>
    <mergeCell ref="F5:G6"/>
    <mergeCell ref="H5:I6"/>
    <mergeCell ref="J5:K6"/>
    <mergeCell ref="L5:N6"/>
    <mergeCell ref="O5:O6"/>
    <mergeCell ref="A6:B6"/>
    <mergeCell ref="C6:D6"/>
    <mergeCell ref="A7:B8"/>
    <mergeCell ref="C7:E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12:B12"/>
    <mergeCell ref="C12:D12"/>
    <mergeCell ref="F12:G12"/>
    <mergeCell ref="H12:I12"/>
    <mergeCell ref="J12:K12"/>
    <mergeCell ref="L12:M12"/>
    <mergeCell ref="A13:E13"/>
    <mergeCell ref="F13:G13"/>
    <mergeCell ref="H13:I13"/>
    <mergeCell ref="J13:K13"/>
    <mergeCell ref="L13:N13"/>
    <mergeCell ref="A14:E14"/>
    <mergeCell ref="F14:G15"/>
    <mergeCell ref="H14:I15"/>
    <mergeCell ref="J14:K15"/>
    <mergeCell ref="L14:N15"/>
    <mergeCell ref="O14:O15"/>
    <mergeCell ref="A15:B15"/>
    <mergeCell ref="C15:D15"/>
    <mergeCell ref="A16:E16"/>
    <mergeCell ref="F16:G16"/>
    <mergeCell ref="H16:I16"/>
    <mergeCell ref="J16:K16"/>
    <mergeCell ref="L16:M16"/>
    <mergeCell ref="A17:B17"/>
    <mergeCell ref="C17:D17"/>
    <mergeCell ref="F17:G17"/>
    <mergeCell ref="H17:I17"/>
    <mergeCell ref="J17:K17"/>
    <mergeCell ref="L17:M17"/>
    <mergeCell ref="A18:B18"/>
    <mergeCell ref="C18:D18"/>
    <mergeCell ref="F18:G18"/>
    <mergeCell ref="H18:I18"/>
    <mergeCell ref="J18:K18"/>
    <mergeCell ref="L18:M18"/>
    <mergeCell ref="A19:B19"/>
    <mergeCell ref="C19:D19"/>
    <mergeCell ref="F19:G19"/>
    <mergeCell ref="H19:I19"/>
    <mergeCell ref="J19:K19"/>
    <mergeCell ref="L19:M19"/>
    <mergeCell ref="A20:B20"/>
    <mergeCell ref="C20:D20"/>
    <mergeCell ref="F20:G20"/>
    <mergeCell ref="H20:I20"/>
    <mergeCell ref="J20:K20"/>
    <mergeCell ref="L20:M20"/>
    <mergeCell ref="A21:B21"/>
    <mergeCell ref="C21:D21"/>
    <mergeCell ref="F21:G21"/>
    <mergeCell ref="H21:I21"/>
    <mergeCell ref="J21:K21"/>
    <mergeCell ref="L21:M21"/>
    <mergeCell ref="A22:B22"/>
    <mergeCell ref="C22:D22"/>
    <mergeCell ref="F22:G22"/>
    <mergeCell ref="H22:I22"/>
    <mergeCell ref="J22:K22"/>
    <mergeCell ref="L22:M22"/>
    <mergeCell ref="A23:B23"/>
    <mergeCell ref="C23:D23"/>
    <mergeCell ref="F23:G23"/>
    <mergeCell ref="H23:I23"/>
    <mergeCell ref="J23:K23"/>
    <mergeCell ref="L23:M23"/>
    <mergeCell ref="A24:B24"/>
    <mergeCell ref="C24:D24"/>
    <mergeCell ref="F24:G24"/>
    <mergeCell ref="H24:I24"/>
    <mergeCell ref="J24:K24"/>
    <mergeCell ref="L24:M24"/>
    <mergeCell ref="A25:B25"/>
    <mergeCell ref="C25:D25"/>
    <mergeCell ref="F25:G25"/>
    <mergeCell ref="H25:I25"/>
    <mergeCell ref="J25:K25"/>
    <mergeCell ref="L25:M25"/>
    <mergeCell ref="A26:B26"/>
    <mergeCell ref="C26:D26"/>
    <mergeCell ref="F26:G26"/>
    <mergeCell ref="H26:I26"/>
    <mergeCell ref="J26:K26"/>
    <mergeCell ref="L26:M26"/>
    <mergeCell ref="A27:B27"/>
    <mergeCell ref="C27:D27"/>
    <mergeCell ref="F27:G27"/>
    <mergeCell ref="H27:I27"/>
    <mergeCell ref="J27:K27"/>
    <mergeCell ref="L27:M27"/>
    <mergeCell ref="A28:B28"/>
    <mergeCell ref="C28:D28"/>
    <mergeCell ref="F28:G28"/>
    <mergeCell ref="H28:I28"/>
    <mergeCell ref="J28:K28"/>
    <mergeCell ref="L28:M28"/>
    <mergeCell ref="A29:B29"/>
    <mergeCell ref="C29:D29"/>
    <mergeCell ref="F29:G29"/>
    <mergeCell ref="H29:I29"/>
    <mergeCell ref="J29:K29"/>
    <mergeCell ref="L29:M29"/>
    <mergeCell ref="A30:B30"/>
    <mergeCell ref="C30:D30"/>
    <mergeCell ref="F30:G30"/>
    <mergeCell ref="H30:I30"/>
    <mergeCell ref="J30:K30"/>
    <mergeCell ref="L30:M30"/>
    <mergeCell ref="A31:B31"/>
    <mergeCell ref="C31:D31"/>
    <mergeCell ref="F31:G31"/>
    <mergeCell ref="H31:I31"/>
    <mergeCell ref="J31:K31"/>
    <mergeCell ref="L31:M31"/>
    <mergeCell ref="A32:B32"/>
    <mergeCell ref="C32:D32"/>
    <mergeCell ref="F32:G32"/>
    <mergeCell ref="H32:I32"/>
    <mergeCell ref="J32:K32"/>
    <mergeCell ref="L32:M32"/>
    <mergeCell ref="A33:B33"/>
    <mergeCell ref="C33:D33"/>
    <mergeCell ref="F33:G33"/>
    <mergeCell ref="H33:I33"/>
    <mergeCell ref="J33:K33"/>
    <mergeCell ref="L33:M33"/>
    <mergeCell ref="A34:B34"/>
    <mergeCell ref="C34:D34"/>
    <mergeCell ref="F34:G34"/>
    <mergeCell ref="H34:I34"/>
    <mergeCell ref="J34:K34"/>
    <mergeCell ref="L34:M34"/>
    <mergeCell ref="A35:B35"/>
    <mergeCell ref="C35:D35"/>
    <mergeCell ref="F35:G35"/>
    <mergeCell ref="H35:I35"/>
    <mergeCell ref="J35:K35"/>
    <mergeCell ref="L35:M35"/>
    <mergeCell ref="A36:B36"/>
    <mergeCell ref="C36:D36"/>
    <mergeCell ref="F36:G36"/>
    <mergeCell ref="H36:I36"/>
    <mergeCell ref="J36:K36"/>
    <mergeCell ref="L36:M36"/>
    <mergeCell ref="A37:B37"/>
    <mergeCell ref="C37:D37"/>
    <mergeCell ref="F37:G37"/>
    <mergeCell ref="H37:I37"/>
    <mergeCell ref="J37:K37"/>
    <mergeCell ref="L37:M37"/>
    <mergeCell ref="A38:B38"/>
    <mergeCell ref="C38:D38"/>
    <mergeCell ref="F38:G38"/>
    <mergeCell ref="H38:I38"/>
    <mergeCell ref="J38:K38"/>
    <mergeCell ref="L38:M38"/>
    <mergeCell ref="A39:B39"/>
    <mergeCell ref="C39:D39"/>
    <mergeCell ref="F39:G39"/>
    <mergeCell ref="H39:I39"/>
    <mergeCell ref="J39:K39"/>
    <mergeCell ref="L39:M39"/>
    <mergeCell ref="A40:B40"/>
    <mergeCell ref="C40:D40"/>
    <mergeCell ref="F40:G40"/>
    <mergeCell ref="H40:I40"/>
    <mergeCell ref="J40:K40"/>
    <mergeCell ref="L40:M40"/>
    <mergeCell ref="A41:B41"/>
    <mergeCell ref="C41:D41"/>
    <mergeCell ref="F41:G41"/>
    <mergeCell ref="H41:I41"/>
    <mergeCell ref="J41:K41"/>
    <mergeCell ref="L41:M41"/>
    <mergeCell ref="A42:B42"/>
    <mergeCell ref="C42:D42"/>
    <mergeCell ref="F42:G42"/>
    <mergeCell ref="H42:I42"/>
    <mergeCell ref="J42:K42"/>
    <mergeCell ref="L42:M42"/>
    <mergeCell ref="A43:B43"/>
    <mergeCell ref="C43:D43"/>
    <mergeCell ref="F43:G43"/>
    <mergeCell ref="H43:I43"/>
    <mergeCell ref="J43:K43"/>
    <mergeCell ref="L43:M43"/>
    <mergeCell ref="A44:B44"/>
    <mergeCell ref="C44:D44"/>
    <mergeCell ref="F44:G44"/>
    <mergeCell ref="H44:I44"/>
    <mergeCell ref="J44:K44"/>
    <mergeCell ref="L44:M44"/>
    <mergeCell ref="A45:B45"/>
    <mergeCell ref="C45:D45"/>
    <mergeCell ref="F45:G45"/>
    <mergeCell ref="H45:I45"/>
    <mergeCell ref="J45:K45"/>
    <mergeCell ref="L45:M45"/>
    <mergeCell ref="H47:I47"/>
    <mergeCell ref="J47:K47"/>
    <mergeCell ref="L47:M47"/>
    <mergeCell ref="A46:B46"/>
    <mergeCell ref="C46:D46"/>
    <mergeCell ref="F46:G46"/>
    <mergeCell ref="H46:I46"/>
    <mergeCell ref="J46:K46"/>
    <mergeCell ref="L46:M46"/>
    <mergeCell ref="H49:I49"/>
    <mergeCell ref="J49:K49"/>
    <mergeCell ref="L49:M49"/>
    <mergeCell ref="A48:B48"/>
    <mergeCell ref="C48:D48"/>
    <mergeCell ref="F48:G48"/>
    <mergeCell ref="H48:I48"/>
    <mergeCell ref="J48:K48"/>
    <mergeCell ref="L48:M48"/>
    <mergeCell ref="A10:A11"/>
    <mergeCell ref="C10:D11"/>
    <mergeCell ref="F10:G10"/>
    <mergeCell ref="F11:G11"/>
    <mergeCell ref="A49:B49"/>
    <mergeCell ref="C49:D49"/>
    <mergeCell ref="F49:G49"/>
    <mergeCell ref="A47:B47"/>
    <mergeCell ref="C47:D47"/>
    <mergeCell ref="F47:G47"/>
    <mergeCell ref="H10:I10"/>
    <mergeCell ref="H11:I11"/>
    <mergeCell ref="J10:K10"/>
    <mergeCell ref="J11:K11"/>
    <mergeCell ref="L10:M10"/>
    <mergeCell ref="L11:M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owNer</cp:lastModifiedBy>
  <cp:lastPrinted>2019-07-24T01:38:26Z</cp:lastPrinted>
  <dcterms:created xsi:type="dcterms:W3CDTF">2014-07-16T00:08:44Z</dcterms:created>
  <dcterms:modified xsi:type="dcterms:W3CDTF">2020-05-15T05:31:16Z</dcterms:modified>
  <cp:category/>
  <cp:version/>
  <cp:contentType/>
  <cp:contentStatus/>
</cp:coreProperties>
</file>